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home/shibata-atsushi/Desktop/"/>
    </mc:Choice>
  </mc:AlternateContent>
  <xr:revisionPtr revIDLastSave="0" documentId="12_ncr:520000_{B562EC11-9656-4A41-BDBC-9F575C4F73E5}" xr6:coauthVersionLast="31" xr6:coauthVersionMax="31" xr10:uidLastSave="{00000000-0000-0000-0000-000000000000}"/>
  <bookViews>
    <workbookView xWindow="16580" yWindow="460" windowWidth="21720" windowHeight="19320" activeTab="1" xr2:uid="{6368AEDB-110E-DD49-B251-F865BD41B819}"/>
  </bookViews>
  <sheets>
    <sheet name="H30" sheetId="1" r:id="rId1"/>
    <sheet name="202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5" i="2"/>
  <c r="D36" i="2"/>
  <c r="D37" i="2"/>
  <c r="D38" i="2"/>
  <c r="D39" i="2"/>
  <c r="D33" i="2"/>
  <c r="C34" i="2"/>
  <c r="C35" i="2"/>
  <c r="C36" i="2"/>
  <c r="C37" i="2"/>
  <c r="C38" i="2"/>
  <c r="C39" i="2"/>
  <c r="C33" i="2"/>
  <c r="G15" i="2"/>
  <c r="F15" i="2"/>
  <c r="H15" i="2"/>
  <c r="H17" i="2" s="1"/>
  <c r="I15" i="2"/>
  <c r="I17" i="2" s="1"/>
  <c r="J15" i="2"/>
  <c r="J17" i="2" s="1"/>
  <c r="K15" i="2"/>
  <c r="L15" i="2"/>
  <c r="D16" i="2"/>
  <c r="E16" i="2"/>
  <c r="F16" i="2"/>
  <c r="G16" i="2"/>
  <c r="G17" i="2" s="1"/>
  <c r="H16" i="2"/>
  <c r="I16" i="2"/>
  <c r="J16" i="2"/>
  <c r="K16" i="2"/>
  <c r="L16" i="2"/>
  <c r="L17" i="2"/>
  <c r="C16" i="2"/>
  <c r="C15" i="2"/>
  <c r="C17" i="2" l="1"/>
  <c r="D23" i="2" s="1"/>
  <c r="D15" i="2" s="1"/>
  <c r="D17" i="2" s="1"/>
  <c r="E23" i="2" s="1"/>
  <c r="E15" i="2" s="1"/>
  <c r="E17" i="2" s="1"/>
  <c r="K17" i="2"/>
  <c r="F17" i="2"/>
  <c r="F5" i="1"/>
  <c r="F4" i="1"/>
  <c r="F3" i="1"/>
  <c r="F2" i="1"/>
  <c r="D6" i="1"/>
  <c r="D4" i="1"/>
  <c r="D3" i="1"/>
  <c r="D2" i="1"/>
  <c r="D5" i="1" l="1"/>
</calcChain>
</file>

<file path=xl/sharedStrings.xml><?xml version="1.0" encoding="utf-8"?>
<sst xmlns="http://schemas.openxmlformats.org/spreadsheetml/2006/main" count="69" uniqueCount="50">
  <si>
    <t>数値</t>
    <rPh sb="0" eb="1">
      <t>ス</t>
    </rPh>
    <phoneticPr fontId="1"/>
  </si>
  <si>
    <t>日付</t>
    <rPh sb="0" eb="2">
      <t>ヒヅk</t>
    </rPh>
    <phoneticPr fontId="1"/>
  </si>
  <si>
    <t>計算例</t>
    <rPh sb="0" eb="1">
      <t>ケ</t>
    </rPh>
    <phoneticPr fontId="1"/>
  </si>
  <si>
    <t>+</t>
    <phoneticPr fontId="1"/>
  </si>
  <si>
    <t>-</t>
    <phoneticPr fontId="1"/>
  </si>
  <si>
    <t>*</t>
    <phoneticPr fontId="1"/>
  </si>
  <si>
    <t>/</t>
    <phoneticPr fontId="1"/>
  </si>
  <si>
    <t>^</t>
    <phoneticPr fontId="1"/>
  </si>
  <si>
    <t>関数</t>
    <rPh sb="0" eb="1">
      <t>カンs</t>
    </rPh>
    <phoneticPr fontId="1"/>
  </si>
  <si>
    <t>sum</t>
    <phoneticPr fontId="1"/>
  </si>
  <si>
    <t>min</t>
    <phoneticPr fontId="1"/>
  </si>
  <si>
    <t>max</t>
    <phoneticPr fontId="1"/>
  </si>
  <si>
    <t>=SUM(A2:A6)</t>
    <phoneticPr fontId="1"/>
  </si>
  <si>
    <t>=MIN(A2:A6)</t>
  </si>
  <si>
    <t>=MAX(A2:A6)</t>
  </si>
  <si>
    <t>average</t>
    <phoneticPr fontId="1"/>
  </si>
  <si>
    <t>=AVERAGE(A2:A6)</t>
  </si>
  <si>
    <t>1月</t>
  </si>
  <si>
    <t>2月</t>
  </si>
  <si>
    <t>3月</t>
  </si>
  <si>
    <t>6月</t>
  </si>
  <si>
    <t>7月</t>
  </si>
  <si>
    <t>8月</t>
  </si>
  <si>
    <t>9月</t>
  </si>
  <si>
    <t>10月</t>
  </si>
  <si>
    <t>11月</t>
  </si>
  <si>
    <t>12月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</si>
  <si>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</si>
  <si>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</si>
  <si>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</si>
  <si>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</si>
  <si>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</si>
  <si>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</si>
  <si>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収入</t>
    <rPh sb="0" eb="1">
      <t>sy</t>
    </rPh>
    <phoneticPr fontId="1"/>
  </si>
  <si>
    <t>支出</t>
    <rPh sb="0" eb="2">
      <t>シシュt</t>
    </rPh>
    <phoneticPr fontId="1"/>
  </si>
  <si>
    <t>収支合計</t>
    <rPh sb="0" eb="1">
      <t>ゴ</t>
    </rPh>
    <phoneticPr fontId="1"/>
  </si>
  <si>
    <t>4月</t>
    <phoneticPr fontId="1"/>
  </si>
  <si>
    <t>5月</t>
    <phoneticPr fontId="1"/>
  </si>
  <si>
    <t>収入内訳</t>
    <rPh sb="0" eb="4">
      <t>シシュt</t>
    </rPh>
    <phoneticPr fontId="1"/>
  </si>
  <si>
    <t>給料</t>
    <rPh sb="0" eb="1">
      <t>キュ</t>
    </rPh>
    <phoneticPr fontId="1"/>
  </si>
  <si>
    <t>支出内訳</t>
    <rPh sb="0" eb="2">
      <t>シシュt</t>
    </rPh>
    <phoneticPr fontId="1"/>
  </si>
  <si>
    <t>お小遣い</t>
    <phoneticPr fontId="1"/>
  </si>
  <si>
    <t>家賃</t>
    <rPh sb="0" eb="2">
      <t>ヤチn</t>
    </rPh>
    <phoneticPr fontId="1"/>
  </si>
  <si>
    <t>光熱費</t>
    <rPh sb="0" eb="2">
      <t>コウネt</t>
    </rPh>
    <phoneticPr fontId="1"/>
  </si>
  <si>
    <t>交通費</t>
    <rPh sb="0" eb="2">
      <t>コウツ</t>
    </rPh>
    <phoneticPr fontId="1"/>
  </si>
  <si>
    <t>食費</t>
    <rPh sb="0" eb="1">
      <t>sy</t>
    </rPh>
    <phoneticPr fontId="1"/>
  </si>
  <si>
    <t>趣味</t>
    <rPh sb="0" eb="2">
      <t>シュm</t>
    </rPh>
    <phoneticPr fontId="1"/>
  </si>
  <si>
    <t>貯金</t>
    <rPh sb="0" eb="2">
      <t>チョキn</t>
    </rPh>
    <phoneticPr fontId="1"/>
  </si>
  <si>
    <t>交遊費</t>
    <rPh sb="0" eb="3">
      <t>コウサ</t>
    </rPh>
    <phoneticPr fontId="1"/>
  </si>
  <si>
    <t>繰越</t>
    <rPh sb="0" eb="1">
      <t>クr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</si>
</sst>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.000_ 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ｺﾞｼｯｸUB"/>
      <family val="2"/>
      <charset val="128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0" fillId="0" borderId="0" xfId="0" quotePrefix="1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2" fillId="4" borderId="1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6" fontId="0" fillId="0" borderId="5" xfId="0" applyNumberFormat="1" applyBorder="1">
      <alignment vertical="center"/>
    </xf>
    <xf numFmtId="6" fontId="0" fillId="0" borderId="10" xfId="0" applyNumberFormat="1" applyBorder="1">
      <alignment vertical="center"/>
    </xf>
    <xf numFmtId="5" fontId="0" fillId="5" borderId="5" xfId="0" applyNumberFormat="1" applyFill="1" applyBorder="1">
      <alignment vertical="center"/>
    </xf>
    <xf numFmtId="5" fontId="0" fillId="5" borderId="1" xfId="0" applyNumberFormat="1" applyFill="1" applyBorder="1">
      <alignment vertical="center"/>
    </xf>
    <xf numFmtId="5" fontId="0" fillId="0" borderId="5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0" xfId="0" applyNumberFormat="1">
      <alignment vertical="center"/>
    </xf>
    <xf numFmtId="0" fontId="3" fillId="0" borderId="8" xfId="0" applyFont="1" applyBorder="1">
      <alignment vertical="center"/>
    </xf>
    <xf numFmtId="6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'2022'!$B$17</c:f>
              <c:strCache>
                <c:ptCount val="1"/>
                <c:pt idx="0">
                  <c:v>収支合計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'2022'!$C$14:$N$14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'2022'!$C$17:$N$17</c:f>
              <c:numCache>
                <c:formatCode>"¥"#,##0_);[Red]\("¥"#,##0\)</c:formatCode>
                <c:ptCount val="12"/>
                <c:pt idx="0">
                  <c:v>4000</c:v>
                </c:pt>
                <c:pt idx="1">
                  <c:v>1000</c:v>
                </c:pt>
                <c:pt idx="2">
                  <c:v>18000</c:v>
                </c:pt>
                <c:pt idx="3">
                  <c:v>-10000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9-7842-B2AC-6313C742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0175936"/>
        <c:axId val="1719210224"/>
      </c:lineChart>
      <c:catAx>
        <c:axId val="18301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9210224"/>
        <c:crosses val="autoZero"/>
        <c:auto val="1"/>
        <c:lblAlgn val="ctr"/>
        <c:lblOffset val="100"/>
        <c:noMultiLvlLbl val="0"/>
      </c:catAx>
      <c:valAx>
        <c:axId val="1719210224"/>
        <c:scaling>
          <c:orientation val="minMax"/>
          <c:max val="20000"/>
          <c:min val="-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175936"/>
        <c:crosses val="autoZero"/>
        <c:crossBetween val="between"/>
        <c:majorUnit val="5000"/>
        <c:minorUnit val="40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支出内訳</a:t>
            </a:r>
            <a:r>
              <a:rPr lang="en-US" altLang="ja-JP"/>
              <a:t>(%)</a:t>
            </a:r>
            <a:endParaRPr lang="ja-JP" altLang="en-US"/>
          </a:p>
        </c:rich>
      </c:tx>
      <c:layout>
        <c:manualLayout>
          <c:xMode val="edge"/>
          <c:yMode val="edge"/>
          <c:x val="0.393749999999999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'2022'!$B$33:$B$39</c:f>
              <c:strCache>
                <c:ptCount val="7"/>
                <c:pt idx="0">
                  <c:v>家賃</c:v>
                </c:pt>
                <c:pt idx="1">
                  <c:v>光熱費</c:v>
                </c:pt>
                <c:pt idx="2">
                  <c:v>交通費</c:v>
                </c:pt>
                <c:pt idx="3">
                  <c:v>食費</c:v>
                </c:pt>
                <c:pt idx="4">
                  <c:v>趣味</c:v>
                </c:pt>
                <c:pt idx="5">
                  <c:v>交遊費</c:v>
                </c:pt>
                <c:pt idx="6">
                  <c:v>貯金</c:v>
                </c:pt>
              </c:strCache>
            </c:strRef>
          </c:cat>
          <c:val>
            <c:numRef>
              <c:f>'2022'!$D$33:$D$39</c:f>
              <c:numCache>
                <c:formatCode>0.000_ </c:formatCode>
                <c:ptCount val="7"/>
                <c:pt idx="0">
                  <c:v>0.46242774566473988</c:v>
                </c:pt>
                <c:pt idx="1">
                  <c:v>5.7803468208092484E-2</c:v>
                </c:pt>
                <c:pt idx="2">
                  <c:v>8.6705202312138727E-2</c:v>
                </c:pt>
                <c:pt idx="3">
                  <c:v>8.6705202312138727E-2</c:v>
                </c:pt>
                <c:pt idx="4">
                  <c:v>0.20231213872832371</c:v>
                </c:pt>
                <c:pt idx="5">
                  <c:v>4.6242774566473986E-2</c:v>
                </c:pt>
                <c:pt idx="6">
                  <c:v>5.7803468208092484E-2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F-0945-8E78-F38A5CC52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955730533683297"/>
          <c:y val="0.20904144263520458"/>
          <c:w val="0.20032983377077865"/>
          <c:h val="0.6196624451069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820209</xdr:colOff>
      <xdr:row>0</xdr:row>
      <xdr:rowOff>226483</xdr:rowOff>
    </xdr:from>
    <xdr:to>
      <xdr:col>5</xdr:col>
      <xdr:colOff>629709</xdr:colOff>
      <xdr:row>11</xdr:row>
      <xdr:rowOff>175683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C9636B6-67F7-7E4F-B949-EEF50A746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206374</xdr:colOff>
      <xdr:row>0</xdr:row>
      <xdr:rowOff>189441</xdr:rowOff>
    </xdr:from>
    <xdr:to>
      <xdr:col>11</xdr:col>
      <xdr:colOff>15874</xdr:colOff>
      <xdr:row>12</xdr:row>
      <xdr:rowOff>84666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98BC851-96D0-F84C-B14D-9BAFEE406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D979-E018-DC45-9EAC-3353D47CE7FF}">
  <dimension ref="A1:G16"/>
  <sheetViews>
    <sheetView zoomScale="170" zoomScaleNormal="170" workbookViewId="0">
      <selection activeCell="C7" sqref="C7"/>
    </sheetView>
  </sheetViews>
  <sheetFormatPr baseColWidth="10" defaultRowHeight="20"/>
  <sheetData>
    <row r="1" spans="1:7" ht="26">
      <c r="A1" s="10" t="s">
        <v>0</v>
      </c>
      <c r="B1" s="10" t="s">
        <v>1</v>
      </c>
      <c r="C1" t="s">
        <v>2</v>
      </c>
      <c r="D1" s="1"/>
      <c r="E1" s="9" t="s">
        <v>8</v>
      </c>
      <c r="F1" s="5"/>
      <c r="G1" s="5"/>
    </row>
    <row r="2" spans="1:7">
      <c r="A2" s="5">
        <v>2</v>
      </c>
      <c r="B2" s="6">
        <v>43101</v>
      </c>
      <c r="C2" t="s">
        <v>3</v>
      </c>
      <c r="D2">
        <f>A2+A3</f>
        <v>6</v>
      </c>
      <c r="E2" s="5" t="s">
        <v>9</v>
      </c>
      <c r="F2" s="5">
        <f>SUM(A2:A6)</f>
        <v>30</v>
      </c>
      <c r="G2" s="8" t="s">
        <v>12</v>
      </c>
    </row>
    <row r="3" spans="1:7">
      <c r="A3" s="5">
        <v>4</v>
      </c>
      <c r="B3" s="6">
        <v>43102</v>
      </c>
      <c r="C3" t="s">
        <v>4</v>
      </c>
      <c r="D3">
        <f>10-4</f>
        <v>6</v>
      </c>
      <c r="E3" s="5" t="s">
        <v>10</v>
      </c>
      <c r="F3" s="5">
        <f>MIN(A2:A6)</f>
        <v>2</v>
      </c>
      <c r="G3" s="8" t="s">
        <v>13</v>
      </c>
    </row>
    <row r="4" spans="1:7">
      <c r="A4" s="5">
        <v>6</v>
      </c>
      <c r="B4" s="6">
        <v>43103</v>
      </c>
      <c r="C4" t="s">
        <v>5</v>
      </c>
      <c r="D4">
        <f>A4*A5*2*5</f>
        <v>480</v>
      </c>
      <c r="E4" s="5" t="s">
        <v>11</v>
      </c>
      <c r="F4" s="5">
        <f>MAX(A2:A6)</f>
        <v>10</v>
      </c>
      <c r="G4" s="8" t="s">
        <v>14</v>
      </c>
    </row>
    <row r="5" spans="1:7">
      <c r="A5" s="5">
        <v>8</v>
      </c>
      <c r="B5" s="6">
        <v>43104</v>
      </c>
      <c r="C5" t="s">
        <v>6</v>
      </c>
      <c r="D5">
        <f>(A5/A4)+D4-D3*D2</f>
        <v>445.33333333333331</v>
      </c>
      <c r="E5" s="5" t="s">
        <v>15</v>
      </c>
      <c r="F5" s="5">
        <f>AVERAGE(A2:A6)</f>
        <v>6</v>
      </c>
      <c r="G5" s="8" t="s">
        <v>16</v>
      </c>
    </row>
    <row r="6" spans="1:7">
      <c r="A6" s="5">
        <v>10</v>
      </c>
      <c r="B6" s="6">
        <v>43105</v>
      </c>
      <c r="C6" t="s">
        <v>7</v>
      </c>
      <c r="D6">
        <f>A3^A4</f>
        <v>4096</v>
      </c>
    </row>
    <row r="7" spans="1:7">
      <c r="A7" s="5">
        <v>12</v>
      </c>
      <c r="B7" s="7">
        <v>98765</v>
      </c>
    </row>
    <row r="8" spans="1:7">
      <c r="A8" s="5">
        <v>14</v>
      </c>
      <c r="B8" s="6">
        <v>43107</v>
      </c>
    </row>
    <row r="9" spans="1:7">
      <c r="A9" s="5">
        <v>16</v>
      </c>
      <c r="B9" s="6">
        <v>43108</v>
      </c>
    </row>
    <row r="10" spans="1:7">
      <c r="A10" s="5">
        <v>18</v>
      </c>
      <c r="B10" s="6">
        <v>43109</v>
      </c>
      <c r="C10" s="2" t="s">
        <v>27</v>
      </c>
    </row>
    <row r="11" spans="1:7">
      <c r="A11" s="5">
        <v>20</v>
      </c>
      <c r="B11" s="6">
        <v>43110</v>
      </c>
      <c r="C11" s="3" t="s">
        <v>28</v>
      </c>
    </row>
    <row r="12" spans="1:7">
      <c r="A12" s="5">
        <v>22</v>
      </c>
      <c r="B12" s="6">
        <v>43111</v>
      </c>
      <c r="C12" s="4" t="s">
        <v>29</v>
      </c>
    </row>
    <row r="13" spans="1:7">
      <c r="A13" s="5">
        <v>24</v>
      </c>
      <c r="B13" s="6">
        <v>43112</v>
      </c>
      <c r="C13" s="2" t="s">
        <v>30</v>
      </c>
    </row>
    <row r="14" spans="1:7">
      <c r="A14" s="5">
        <v>26</v>
      </c>
      <c r="B14" s="6">
        <v>43113</v>
      </c>
      <c r="C14" s="3" t="s">
        <v>31</v>
      </c>
    </row>
    <row r="15" spans="1:7">
      <c r="A15" s="5">
        <v>28</v>
      </c>
      <c r="B15" s="6">
        <v>43114</v>
      </c>
      <c r="C15" s="4" t="s">
        <v>32</v>
      </c>
    </row>
    <row r="16" spans="1:7">
      <c r="A16" s="5">
        <v>30</v>
      </c>
      <c r="B16" s="6">
        <v>43115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E81C-4F29-F241-BC38-A510B34D865C}">
  <dimension ref="A14:N39"/>
  <sheetViews>
    <sheetView tabSelected="1" zoomScale="120" zoomScaleNormal="120" workbookViewId="0">
      <selection activeCell="A16" sqref="A16"/>
    </sheetView>
  </sheetViews>
  <sheetFormatPr baseColWidth="10" defaultRowHeight="20"/>
  <sheetData>
    <row r="14" spans="2:14">
      <c r="B14" s="12"/>
      <c r="C14" s="17" t="s">
        <v>36</v>
      </c>
      <c r="D14" s="18" t="s">
        <v>37</v>
      </c>
      <c r="E14" s="18" t="s">
        <v>20</v>
      </c>
      <c r="F14" s="18" t="s">
        <v>21</v>
      </c>
      <c r="G14" s="18" t="s">
        <v>22</v>
      </c>
      <c r="H14" s="18" t="s">
        <v>23</v>
      </c>
      <c r="I14" s="18" t="s">
        <v>24</v>
      </c>
      <c r="J14" s="18" t="s">
        <v>25</v>
      </c>
      <c r="K14" s="18" t="s">
        <v>26</v>
      </c>
      <c r="L14" s="18" t="s">
        <v>17</v>
      </c>
      <c r="M14" t="s">
        <v>18</v>
      </c>
      <c r="N14" t="s">
        <v>19</v>
      </c>
    </row>
    <row r="15" spans="2:14">
      <c r="B15" s="20" t="s">
        <v>33</v>
      </c>
      <c r="C15" s="23">
        <f>SUM(C21:C23)</f>
        <v>170000</v>
      </c>
      <c r="D15" s="23">
        <f t="shared" ref="D15:L15" si="0">SUM(D21:D23)</f>
        <v>174000</v>
      </c>
      <c r="E15" s="23">
        <f t="shared" si="0"/>
        <v>171000</v>
      </c>
      <c r="F15" s="23">
        <f t="shared" si="0"/>
        <v>170000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11">
        <f t="shared" si="0"/>
        <v>0</v>
      </c>
    </row>
    <row r="16" spans="2:14" ht="21" thickBot="1">
      <c r="B16" s="21" t="s">
        <v>34</v>
      </c>
      <c r="C16" s="24">
        <f>SUM(C25:C31)</f>
        <v>166000</v>
      </c>
      <c r="D16" s="24">
        <f t="shared" ref="D16:L16" si="1">SUM(D25:D31)</f>
        <v>173000</v>
      </c>
      <c r="E16" s="24">
        <f t="shared" si="1"/>
        <v>153000</v>
      </c>
      <c r="F16" s="24">
        <f t="shared" si="1"/>
        <v>180000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  <c r="K16" s="24">
        <f t="shared" si="1"/>
        <v>0</v>
      </c>
      <c r="L16" s="22">
        <f t="shared" si="1"/>
        <v>0</v>
      </c>
    </row>
    <row r="17" spans="1:14">
      <c r="B17" s="30" t="s">
        <v>35</v>
      </c>
      <c r="C17" s="31">
        <f>C15-C16</f>
        <v>4000</v>
      </c>
      <c r="D17" s="31">
        <f t="shared" ref="D17:L17" si="2">D15-D16</f>
        <v>1000</v>
      </c>
      <c r="E17" s="31">
        <f t="shared" si="2"/>
        <v>18000</v>
      </c>
      <c r="F17" s="31">
        <f t="shared" si="2"/>
        <v>-10000</v>
      </c>
      <c r="G17" s="31">
        <f t="shared" si="2"/>
        <v>0</v>
      </c>
      <c r="H17" s="31">
        <f t="shared" si="2"/>
        <v>0</v>
      </c>
      <c r="I17" s="31">
        <f t="shared" si="2"/>
        <v>0</v>
      </c>
      <c r="J17" s="31">
        <f t="shared" si="2"/>
        <v>0</v>
      </c>
      <c r="K17" s="31">
        <f t="shared" si="2"/>
        <v>0</v>
      </c>
      <c r="L17" s="32">
        <f t="shared" si="2"/>
        <v>0</v>
      </c>
    </row>
    <row r="20" spans="1:14">
      <c r="B20" s="12"/>
      <c r="C20" s="17" t="s">
        <v>36</v>
      </c>
      <c r="D20" s="18" t="s">
        <v>37</v>
      </c>
      <c r="E20" s="18" t="s">
        <v>20</v>
      </c>
      <c r="F20" s="18" t="s">
        <v>21</v>
      </c>
      <c r="G20" s="18" t="s">
        <v>22</v>
      </c>
      <c r="H20" s="18" t="s">
        <v>23</v>
      </c>
      <c r="I20" s="18" t="s">
        <v>24</v>
      </c>
      <c r="J20" s="18" t="s">
        <v>25</v>
      </c>
      <c r="K20" s="18" t="s">
        <v>26</v>
      </c>
      <c r="L20" s="18" t="s">
        <v>17</v>
      </c>
      <c r="M20" t="s">
        <v>18</v>
      </c>
      <c r="N20" t="s">
        <v>19</v>
      </c>
    </row>
    <row r="21" spans="1:14">
      <c r="A21" s="13" t="s">
        <v>38</v>
      </c>
      <c r="B21" s="20" t="s">
        <v>39</v>
      </c>
      <c r="C21" s="25">
        <v>170000</v>
      </c>
      <c r="D21" s="26">
        <v>170000</v>
      </c>
      <c r="E21" s="26">
        <v>170000</v>
      </c>
      <c r="F21" s="26">
        <v>170000</v>
      </c>
      <c r="G21" s="26"/>
      <c r="H21" s="26"/>
      <c r="I21" s="26"/>
      <c r="J21" s="26"/>
      <c r="K21" s="26"/>
      <c r="L21" s="19"/>
    </row>
    <row r="22" spans="1:14">
      <c r="A22" s="14"/>
      <c r="B22" s="20" t="s">
        <v>41</v>
      </c>
      <c r="C22" s="27">
        <v>0</v>
      </c>
      <c r="D22" s="28">
        <v>0</v>
      </c>
      <c r="E22" s="28">
        <v>0</v>
      </c>
      <c r="F22" s="28"/>
      <c r="G22" s="28"/>
      <c r="H22" s="28"/>
      <c r="I22" s="28"/>
      <c r="J22" s="28"/>
      <c r="K22" s="28"/>
      <c r="L22" s="5"/>
    </row>
    <row r="23" spans="1:14">
      <c r="A23" s="15"/>
      <c r="B23" s="20" t="s">
        <v>49</v>
      </c>
      <c r="C23" s="25">
        <v>0</v>
      </c>
      <c r="D23" s="26">
        <f>C17</f>
        <v>4000</v>
      </c>
      <c r="E23" s="26">
        <f>D17</f>
        <v>1000</v>
      </c>
      <c r="F23" s="26"/>
      <c r="G23" s="26"/>
      <c r="H23" s="26"/>
      <c r="I23" s="26"/>
      <c r="J23" s="26"/>
      <c r="K23" s="26"/>
      <c r="L23" s="19"/>
    </row>
    <row r="24" spans="1:14">
      <c r="C24" s="29"/>
      <c r="D24" s="29"/>
      <c r="E24" s="29"/>
      <c r="F24" s="29"/>
      <c r="G24" s="29"/>
      <c r="H24" s="29"/>
      <c r="I24" s="29"/>
      <c r="J24" s="29"/>
      <c r="K24" s="29"/>
    </row>
    <row r="25" spans="1:14">
      <c r="A25" s="13" t="s">
        <v>40</v>
      </c>
      <c r="B25" s="20" t="s">
        <v>42</v>
      </c>
      <c r="C25" s="25">
        <v>80000</v>
      </c>
      <c r="D25" s="26">
        <v>80000</v>
      </c>
      <c r="E25" s="26">
        <v>80000</v>
      </c>
      <c r="F25" s="26">
        <v>80000</v>
      </c>
      <c r="G25" s="26"/>
      <c r="H25" s="26"/>
      <c r="I25" s="26"/>
      <c r="J25" s="26"/>
      <c r="K25" s="26"/>
      <c r="L25" s="19"/>
    </row>
    <row r="26" spans="1:14">
      <c r="A26" s="14"/>
      <c r="B26" s="20" t="s">
        <v>43</v>
      </c>
      <c r="C26" s="27">
        <v>10000</v>
      </c>
      <c r="D26" s="28">
        <v>10000</v>
      </c>
      <c r="E26" s="28">
        <v>10000</v>
      </c>
      <c r="F26" s="28">
        <v>12000</v>
      </c>
      <c r="G26" s="28"/>
      <c r="H26" s="28"/>
      <c r="I26" s="28"/>
      <c r="J26" s="28"/>
      <c r="K26" s="28"/>
      <c r="L26" s="5"/>
    </row>
    <row r="27" spans="1:14">
      <c r="A27" s="14"/>
      <c r="B27" s="20" t="s">
        <v>44</v>
      </c>
      <c r="C27" s="25">
        <v>8000</v>
      </c>
      <c r="D27" s="26">
        <v>15000</v>
      </c>
      <c r="E27" s="26">
        <v>20000</v>
      </c>
      <c r="F27" s="26">
        <v>20000</v>
      </c>
      <c r="G27" s="26"/>
      <c r="H27" s="26"/>
      <c r="I27" s="26"/>
      <c r="J27" s="26"/>
      <c r="K27" s="26"/>
      <c r="L27" s="19"/>
    </row>
    <row r="28" spans="1:14">
      <c r="A28" s="14"/>
      <c r="B28" s="20" t="s">
        <v>45</v>
      </c>
      <c r="C28" s="27">
        <v>15000</v>
      </c>
      <c r="D28" s="28">
        <v>15000</v>
      </c>
      <c r="E28" s="28">
        <v>15000</v>
      </c>
      <c r="F28" s="28">
        <v>18000</v>
      </c>
      <c r="G28" s="28"/>
      <c r="H28" s="28"/>
      <c r="I28" s="28"/>
      <c r="J28" s="28"/>
      <c r="K28" s="28"/>
      <c r="L28" s="5"/>
    </row>
    <row r="29" spans="1:14">
      <c r="A29" s="14"/>
      <c r="B29" s="20" t="s">
        <v>46</v>
      </c>
      <c r="C29" s="25">
        <v>15000</v>
      </c>
      <c r="D29" s="26">
        <v>35000</v>
      </c>
      <c r="E29" s="26">
        <v>10000</v>
      </c>
      <c r="F29" s="26">
        <v>20000</v>
      </c>
      <c r="G29" s="26"/>
      <c r="H29" s="26"/>
      <c r="I29" s="26"/>
      <c r="J29" s="26"/>
      <c r="K29" s="26"/>
      <c r="L29" s="19"/>
    </row>
    <row r="30" spans="1:14">
      <c r="A30" s="14"/>
      <c r="B30" s="20" t="s">
        <v>48</v>
      </c>
      <c r="C30" s="27">
        <v>8000</v>
      </c>
      <c r="D30" s="28">
        <v>8000</v>
      </c>
      <c r="E30" s="28">
        <v>8000</v>
      </c>
      <c r="F30" s="28">
        <v>15000</v>
      </c>
      <c r="G30" s="28"/>
      <c r="H30" s="28"/>
      <c r="I30" s="28"/>
      <c r="J30" s="28"/>
      <c r="K30" s="28"/>
      <c r="L30" s="5"/>
    </row>
    <row r="31" spans="1:14">
      <c r="A31" s="15"/>
      <c r="B31" s="20" t="s">
        <v>47</v>
      </c>
      <c r="C31" s="25">
        <v>30000</v>
      </c>
      <c r="D31" s="26">
        <v>10000</v>
      </c>
      <c r="E31" s="26">
        <v>10000</v>
      </c>
      <c r="F31" s="26">
        <v>15000</v>
      </c>
      <c r="G31" s="26"/>
      <c r="H31" s="26"/>
      <c r="I31" s="26"/>
      <c r="J31" s="26"/>
      <c r="K31" s="26"/>
      <c r="L31" s="19"/>
    </row>
    <row r="32" spans="1:14">
      <c r="B32" s="16"/>
    </row>
    <row r="33" spans="2:4">
      <c r="B33" t="s">
        <v>42</v>
      </c>
      <c r="C33" s="33">
        <f>C25/$C$16</f>
        <v>0.48192771084337349</v>
      </c>
      <c r="D33" s="33">
        <f>D25/D$16</f>
        <v>0.46242774566473988</v>
      </c>
    </row>
    <row r="34" spans="2:4">
      <c r="B34" t="s">
        <v>43</v>
      </c>
      <c r="C34" s="33">
        <f t="shared" ref="C34:C39" si="3">C26/$C$16</f>
        <v>6.0240963855421686E-2</v>
      </c>
      <c r="D34" s="33">
        <f t="shared" ref="D34:D39" si="4">D26/D$16</f>
        <v>5.7803468208092484E-2</v>
      </c>
    </row>
    <row r="35" spans="2:4">
      <c r="B35" t="s">
        <v>44</v>
      </c>
      <c r="C35" s="33">
        <f t="shared" si="3"/>
        <v>4.8192771084337352E-2</v>
      </c>
      <c r="D35" s="33">
        <f t="shared" si="4"/>
        <v>8.6705202312138727E-2</v>
      </c>
    </row>
    <row r="36" spans="2:4">
      <c r="B36" t="s">
        <v>45</v>
      </c>
      <c r="C36" s="33">
        <f t="shared" si="3"/>
        <v>9.036144578313253E-2</v>
      </c>
      <c r="D36" s="33">
        <f t="shared" si="4"/>
        <v>8.6705202312138727E-2</v>
      </c>
    </row>
    <row r="37" spans="2:4">
      <c r="B37" t="s">
        <v>46</v>
      </c>
      <c r="C37" s="33">
        <f t="shared" si="3"/>
        <v>9.036144578313253E-2</v>
      </c>
      <c r="D37" s="33">
        <f t="shared" si="4"/>
        <v>0.20231213872832371</v>
      </c>
    </row>
    <row r="38" spans="2:4">
      <c r="B38" t="s">
        <v>48</v>
      </c>
      <c r="C38" s="33">
        <f t="shared" si="3"/>
        <v>4.8192771084337352E-2</v>
      </c>
      <c r="D38" s="33">
        <f t="shared" si="4"/>
        <v>4.6242774566473986E-2</v>
      </c>
    </row>
    <row r="39" spans="2:4">
      <c r="B39" t="s">
        <v>47</v>
      </c>
      <c r="C39" s="33">
        <f t="shared" si="3"/>
        <v>0.18072289156626506</v>
      </c>
      <c r="D39" s="33">
        <f t="shared" si="4"/>
        <v>5.7803468208092484E-2</v>
      </c>
    </row>
  </sheetData>
  <mergeCells count="2">
    <mergeCell ref="A21:A23"/>
    <mergeCell ref="A25:A3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2018-06-28T00:08:28Z</dcterms:created>
  <dcterms:modified xsi:type="dcterms:W3CDTF">2018-06-28T01:18:21Z</dcterms:modified>
</cp:coreProperties>
</file>